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38448fb9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82535eb480ed48b7"/>
    <x:sheet xmlns:r="http://schemas.openxmlformats.org/officeDocument/2006/relationships" name="Home Load Assessment" sheetId="2" r:id="R6960a39c97d942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2D2218"/>
      <x:name val="Carlito"/>
    </x:font>
    <x:font>
      <x:b/>
      <x:sz val="11"/>
      <x:color rgb="FFFFFFFF"/>
      <x:name val="Carlito"/>
    </x:font>
    <x:font>
      <x:sz val="10"/>
      <x:color rgb="FF2D2218"/>
      <x:name val="Carlito"/>
    </x:font>
    <x:font>
      <x:b/>
      <x:sz val="11"/>
      <x:color rgb="FF4A3B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4A3B2E"/>
      </x:patternFill>
    </x:fill>
    <x:fill>
      <x:patternFill patternType="solid">
        <x:fgColor rgb="FFF3E9D7"/>
      </x:patternFill>
    </x:fill>
    <x:fill>
      <x:patternFill patternType="solid">
        <x:fgColor rgb="FFFFF3E8"/>
      </x:patternFill>
    </x:fill>
    <x:fill>
      <x:patternFill patternType="solid">
        <x:fgColor rgb="FFFFF3E8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3" fillId="2" borderId="18" xfId="0" applyNumberFormat="1" applyFont="1" applyFill="1" applyBorder="1"/>
    <x:xf numFmtId="0" fontId="3" fillId="2" borderId="18" xfId="0" applyNumberFormat="1" applyFont="1" applyFill="1" applyBorder="1" applyAlignment="1">
      <x:alignment wrapText="1"/>
    </x:xf>
    <x:xf numFmtId="0" fontId="3" fillId="2" borderId="18" xfId="0" applyNumberFormat="1" applyFont="1" applyFill="1" applyBorder="1" applyAlignment="1">
      <x:alignment horizontal="center" wrapText="1"/>
    </x:xf>
    <x:xf numFmtId="0" fontId="3" fillId="2" borderId="18" xfId="0" applyNumberFormat="1" applyFont="1" applyFill="1" applyBorder="1" applyAlignment="1">
      <x:alignment horizontal="center" vertical="center" wrapText="1"/>
    </x:xf>
    <x:xf numFmtId="0" fontId="3" fillId="2" borderId="19" xfId="0" applyNumberFormat="1" applyFont="1" applyFill="1" applyBorder="1"/>
    <x:xf numFmtId="0" fontId="3" fillId="2" borderId="19" xfId="0" applyNumberFormat="1" applyFont="1" applyFill="1" applyBorder="1" applyAlignment="1">
      <x:alignment wrapText="1"/>
    </x:xf>
    <x:xf numFmtId="0" fontId="3" fillId="2" borderId="19" xfId="0" applyNumberFormat="1" applyFont="1" applyFill="1" applyBorder="1" applyAlignment="1">
      <x:alignment horizontal="center" wrapText="1"/>
    </x:xf>
    <x:xf numFmtId="0" fontId="3" fillId="2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21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0" fontId="4" fillId="0" borderId="23" xfId="0" applyNumberFormat="1" applyFont="1" applyFill="1" applyBorder="1" applyAlignment="1">
      <x:alignment vertical="center" wrapText="1"/>
    </x:xf>
    <x:xf numFmtId="200" fontId="4" fillId="0" borderId="20" xfId="0" applyNumberFormat="1" applyFont="1" applyFill="1" applyBorder="1" applyAlignment="1">
      <x:alignment vertical="center" wrapText="1"/>
    </x:xf>
    <x:xf numFmtId="200" fontId="4" fillId="0" borderId="7" xfId="0" applyNumberFormat="1" applyFont="1" applyFill="1" applyBorder="1" applyAlignment="1">
      <x:alignment vertical="center" wrapText="1"/>
    </x:xf>
    <x:xf numFmtId="200" fontId="4" fillId="0" borderId="9" xfId="0" applyNumberFormat="1" applyFont="1" applyFill="1" applyBorder="1" applyAlignment="1">
      <x:alignment vertical="center" wrapText="1"/>
    </x:xf>
    <x:xf numFmtId="200" fontId="4" fillId="0" borderId="11" xfId="0" applyNumberFormat="1" applyFont="1" applyFill="1" applyBorder="1" applyAlignment="1">
      <x:alignment vertical="center" wrapText="1"/>
    </x:xf>
    <x:xf numFmtId="200" fontId="4" fillId="0" borderId="22" xfId="0" applyNumberFormat="1" applyFont="1" applyFill="1" applyBorder="1" applyAlignment="1">
      <x:alignment vertical="center" wrapText="1"/>
    </x:xf>
    <x:xf numFmtId="200" fontId="4" fillId="0" borderId="13" xfId="0" applyNumberFormat="1" applyFont="1" applyFill="1" applyBorder="1" applyAlignment="1">
      <x:alignment vertical="center" wrapText="1"/>
    </x:xf>
    <x:xf numFmtId="200" fontId="4" fillId="0" borderId="15" xfId="0" applyNumberFormat="1" applyFont="1" applyFill="1" applyBorder="1" applyAlignment="1">
      <x:alignment vertical="center" wrapText="1"/>
    </x:xf>
    <x:xf numFmtId="200" fontId="4" fillId="0" borderId="17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1bd862c8a4b37" /><Relationship Type="http://schemas.openxmlformats.org/officeDocument/2006/relationships/theme" Target="/xl/theme/theme1.xml" Id="Ra53f0a5c561e448b" /><Relationship Type="http://schemas.openxmlformats.org/officeDocument/2006/relationships/sharedStrings" Target="/xl/sharedStrings.xml" Id="Re79bd1a404b04b6a" /><Relationship Type="http://schemas.openxmlformats.org/officeDocument/2006/relationships/worksheet" Target="/xl/worksheets/sheet1.xml" Id="R82535eb480ed48b7" /><Relationship Type="http://schemas.openxmlformats.org/officeDocument/2006/relationships/worksheet" Target="/xl/worksheets/sheet2.xml" Id="R6960a39c97d942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5" t="str">
        <x:v>SheSpeaksSolar Resource - Kenya</x:v>
      </x:c>
    </x:row>
    <x:row r="3" ht="50" customHeight="1">
      <x:c r="A3" s="12" t="str">
        <x:v>Use this workbook for preliminary assessment and information gathering. Final system design, protection, cable sizing, structural suitability and regulatory compliance require professional verification.</x:v>
      </x:c>
      <x:c r="B3" s="12"/>
      <x:c r="C3" s="12"/>
      <x:c r="D3" s="12"/>
      <x:c r="E3" s="12"/>
      <x:c r="F3" s="12"/>
    </x:row>
    <x:row r="5">
      <x:c r="A5" s="23" t="str">
        <x:v>Reference</x:v>
      </x:c>
      <x:c r="B5" s="24" t="str">
        <x:v>URL</x:v>
      </x:c>
    </x:row>
    <x:row r="6">
      <x:c r="A6" s="47" t="str">
        <x:v>SheSpeaksSolar</x:v>
      </x:c>
      <x:c r="B6" s="48" t="str">
        <x:v>https://shespeakssolar.com/</x:v>
      </x:c>
    </x:row>
    <x:row r="7">
      <x:c r="A7" s="49" t="str">
        <x:v>EPRA</x:v>
      </x:c>
      <x:c r="B7" s="50" t="str">
        <x:v>https://www.epra.go.ke/</x:v>
      </x:c>
    </x:row>
    <x:row r="8">
      <x:c r="A8" s="49" t="str">
        <x:v>Kenya Law</x:v>
      </x:c>
      <x:c r="B8" s="50" t="str">
        <x:v>https://new.kenyalaw.org/</x:v>
      </x:c>
    </x:row>
    <x:row r="9">
      <x:c r="A9" s="51" t="str">
        <x:v>Kenya Power</x:v>
      </x:c>
      <x:c r="B9" s="52" t="str">
        <x:v>https://www.kplc.co.ke/</x:v>
      </x:c>
    </x:row>
    <x:row r="11" ht="42" customHeight="1">
      <x:c r="A11" s="123" t="str">
        <x:v>LinkedIn: https://www.linkedin.com/company/shespeakssolar/  |  Instagram: @shespeakssolar  |  Facebook: https://www.facebook.com/SheSpeaksSolar/  |  WhatsApp: +254 743 475 752</x:v>
      </x:c>
      <x:c r="B11" s="123"/>
      <x:c r="C11" s="123"/>
      <x:c r="D11" s="123"/>
      <x:c r="E11" s="123"/>
      <x:c r="F11" s="123"/>
    </x:row>
    <x:row r="13" ht="60" customHeight="1">
      <x:c r="A13" s="79" t="str">
        <x:v>The formulas use preliminary design margins. Verify nameplate ratings, surge requirements, load simultaneity and battery current limits before purchase.</x:v>
      </x:c>
      <x:c r="B13" s="79"/>
      <x:c r="C13" s="79"/>
      <x:c r="D13" s="79"/>
      <x:c r="E13" s="79"/>
      <x:c r="F13" s="79"/>
    </x:row>
  </x:sheetData>
  <x:mergeCells>
    <x:mergeCell ref="A1:F1"/>
    <x:mergeCell ref="A3:F3"/>
    <x:mergeCell ref="A11:F11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" hidden="0" customWidth="1"/>
    <x:col min="3" max="3" width="12" hidden="0" customWidth="1"/>
    <x:col min="4" max="4" width="10" hidden="0" customWidth="1"/>
    <x:col min="5" max="5" width="11" hidden="0" customWidth="1"/>
    <x:col min="6" max="6" width="12" hidden="0" customWidth="1"/>
    <x:col min="7" max="7" width="15" hidden="0" customWidth="1"/>
    <x:col min="8" max="8" width="15" hidden="0" customWidth="1"/>
    <x:col min="9" max="9" width="16" hidden="0" customWidth="1"/>
    <x:col min="10" max="10" width="10" hidden="0" customWidth="1"/>
    <x:col min="11" max="11" width="17" hidden="0" customWidth="1"/>
    <x:col min="13" max="13" width="28" hidden="0" customWidth="1"/>
    <x:col min="14" max="14" width="15" hidden="0" customWidth="1"/>
  </x:cols>
  <x:sheetData>
    <x:row r="1" ht="34" customHeight="1">
      <x:c r="A1" s="5" t="str">
        <x:v>Home Load Assessment - Kenya</x:v>
      </x:c>
    </x:row>
    <x:row r="3">
      <x:c r="A3" s="23" t="str">
        <x:v>Design input</x:v>
      </x:c>
      <x:c r="B3" s="85" t="str">
        <x:v>Value</x:v>
      </x:c>
      <x:c r="C3" s="24" t="str">
        <x:v>Guidance</x:v>
      </x:c>
      <x:c r="D3" t="str"/>
      <x:c r="E3" t="str"/>
      <x:c r="F3" t="str"/>
      <x:c r="M3" s="23" t="str">
        <x:v>Preliminary summary</x:v>
      </x:c>
      <x:c r="N3" s="24" t="str">
        <x:v>Result</x:v>
      </x:c>
    </x:row>
    <x:row r="4">
      <x:c r="A4" s="47" t="str">
        <x:v>Battery chemistry</x:v>
      </x:c>
      <x:c r="B4" s="95" t="str">
        <x:v>LiFePO4</x:v>
      </x:c>
      <x:c r="C4" s="48" t="str">
        <x:v>Choose LiFePO4 or Lead-acid</x:v>
      </x:c>
      <x:c r="D4" t="str"/>
      <x:c r="E4" t="str"/>
      <x:c r="F4" t="str"/>
      <x:c r="M4" s="47" t="str">
        <x:v>Essential running load (W)</x:v>
      </x:c>
      <x:c r="N4" s="111" t="n">
        <x:f>SUMIF(F10:F39,"Yes",G10:G39)</x:f>
        <x:v>455</x:v>
      </x:c>
    </x:row>
    <x:row r="5">
      <x:c r="A5" s="49" t="str">
        <x:v>System voltage (V)</x:v>
      </x:c>
      <x:c r="B5" s="96" t="n">
        <x:v>48</x:v>
      </x:c>
      <x:c r="C5" s="50" t="str">
        <x:v>Typical options: 12, 24 or 48 V</x:v>
      </x:c>
      <x:c r="D5" t="str"/>
      <x:c r="E5" t="str"/>
      <x:c r="F5" t="str"/>
      <x:c r="M5" s="49" t="str">
        <x:v>Largest essential surge load (W)</x:v>
      </x:c>
      <x:c r="N5" s="112" t="n">
        <x:f>MAXIFS(H10:H39,F10:F39,"Yes")</x:f>
        <x:v>450</x:v>
      </x:c>
    </x:row>
    <x:row r="6">
      <x:c r="A6" s="49" t="str">
        <x:v>Peak sun hours</x:v>
      </x:c>
      <x:c r="B6" s="106" t="n">
        <x:v>5</x:v>
      </x:c>
      <x:c r="C6" s="50" t="str">
        <x:v>Preliminary Kenya screening value; verify site data</x:v>
      </x:c>
      <x:c r="D6" t="str"/>
      <x:c r="E6" t="str"/>
      <x:c r="F6" t="str"/>
      <x:c r="M6" s="49" t="str">
        <x:v>Recommended inverter minimum (VA)</x:v>
      </x:c>
      <x:c r="N6" s="112" t="n">
        <x:f>(N4+N5)*1.25</x:f>
        <x:v>1131.25</x:v>
      </x:c>
    </x:row>
    <x:row r="7">
      <x:c r="A7" s="51" t="str">
        <x:v>System derating</x:v>
      </x:c>
      <x:c r="B7" s="107" t="n">
        <x:v>0.75</x:v>
      </x:c>
      <x:c r="C7" s="52" t="str">
        <x:v>Allows for temperature and conversion losses</x:v>
      </x:c>
      <x:c r="D7" t="str"/>
      <x:c r="E7" t="str"/>
      <x:c r="F7" t="str"/>
      <x:c r="M7" s="49" t="str">
        <x:v>Daily energy (kWh/day)</x:v>
      </x:c>
      <x:c r="N7" s="112" t="n">
        <x:f>SUM(I10:I39)/1000</x:f>
        <x:v>3.16</x:v>
      </x:c>
    </x:row>
    <x:row r="8">
      <x:c r="M8" s="49" t="str">
        <x:v>Backup energy (kWh)</x:v>
      </x:c>
      <x:c r="N8" s="112" t="n">
        <x:f>SUM(K10:K39)/1000</x:f>
        <x:v>2.21</x:v>
      </x:c>
    </x:row>
    <x:row r="9">
      <x:c r="A9" s="23" t="str">
        <x:v>Appliance</x:v>
      </x:c>
      <x:c r="B9" s="85" t="str">
        <x:v>Qty</x:v>
      </x:c>
      <x:c r="C9" s="85" t="str">
        <x:v>Running W</x:v>
      </x:c>
      <x:c r="D9" s="85" t="str">
        <x:v>Surge ×</x:v>
      </x:c>
      <x:c r="E9" s="85" t="str">
        <x:v>Hours/day</x:v>
      </x:c>
      <x:c r="F9" s="85" t="str">
        <x:v>Essential?</x:v>
      </x:c>
      <x:c r="G9" s="85" t="str">
        <x:v>Running load W</x:v>
      </x:c>
      <x:c r="H9" s="85" t="str">
        <x:v>Surge load W</x:v>
      </x:c>
      <x:c r="I9" s="85" t="str">
        <x:v>Daily energy Wh</x:v>
      </x:c>
      <x:c r="J9" s="85" t="str">
        <x:v>Backup h</x:v>
      </x:c>
      <x:c r="K9" s="24" t="str">
        <x:v>Backup energy Wh</x:v>
      </x:c>
      <x:c r="M9" s="49" t="str">
        <x:v>Nominal battery energy (kWh)</x:v>
      </x:c>
      <x:c r="N9" s="112" t="n">
        <x:f>N8/IF(B4="LiFePO4",0.8,0.5)</x:f>
        <x:v>2.7624999999999997</x:v>
      </x:c>
    </x:row>
    <x:row r="10">
      <x:c r="A10" s="47" t="str">
        <x:v>LED light</x:v>
      </x:c>
      <x:c r="B10" s="95" t="n">
        <x:v>6</x:v>
      </x:c>
      <x:c r="C10" s="110" t="n">
        <x:v>10</x:v>
      </x:c>
      <x:c r="D10" s="110" t="n">
        <x:v>1</x:v>
      </x:c>
      <x:c r="E10" s="110" t="n">
        <x:v>5</x:v>
      </x:c>
      <x:c r="F10" s="110" t="str">
        <x:v>Yes</x:v>
      </x:c>
      <x:c r="G10" s="110" t="n">
        <x:f>B10*C10</x:f>
        <x:v>60</x:v>
      </x:c>
      <x:c r="H10" s="110" t="n">
        <x:f>B10*C10*D10</x:f>
        <x:v>60</x:v>
      </x:c>
      <x:c r="I10" s="110" t="n">
        <x:f>B10*C10*E10</x:f>
        <x:v>300</x:v>
      </x:c>
      <x:c r="J10" s="110" t="n">
        <x:v>5</x:v>
      </x:c>
      <x:c r="K10" s="111" t="n">
        <x:f>IF(F10="Yes",B10*C10*J10,0)</x:f>
        <x:v>300</x:v>
      </x:c>
      <x:c r="M10" s="49" t="str">
        <x:v>Approx. battery capacity (Ah)</x:v>
      </x:c>
      <x:c r="N10" s="112" t="n">
        <x:f>N9*1000/B5</x:f>
        <x:v>57.55208333333332</x:v>
      </x:c>
    </x:row>
    <x:row r="11">
      <x:c r="A11" s="49" t="str">
        <x:v>Wi-Fi router</x:v>
      </x:c>
      <x:c r="B11" s="96" t="n">
        <x:v>1</x:v>
      </x:c>
      <x:c r="C11" s="106" t="n">
        <x:v>15</x:v>
      </x:c>
      <x:c r="D11" s="106" t="n">
        <x:v>1</x:v>
      </x:c>
      <x:c r="E11" s="106" t="n">
        <x:v>12</x:v>
      </x:c>
      <x:c r="F11" s="106" t="str">
        <x:v>Yes</x:v>
      </x:c>
      <x:c r="G11" s="106" t="n">
        <x:f>B11*C11</x:f>
        <x:v>15</x:v>
      </x:c>
      <x:c r="H11" s="106" t="n">
        <x:f>B11*C11*D11</x:f>
        <x:v>15</x:v>
      </x:c>
      <x:c r="I11" s="106" t="n">
        <x:f>B11*C11*E11</x:f>
        <x:v>180</x:v>
      </x:c>
      <x:c r="J11" s="106" t="n">
        <x:v>6</x:v>
      </x:c>
      <x:c r="K11" s="112" t="n">
        <x:f>IF(F11="Yes",B11*C11*J11,0)</x:f>
        <x:v>90</x:v>
      </x:c>
      <x:c r="M11" s="49" t="str">
        <x:v>Preliminary PV array (kWp)</x:v>
      </x:c>
      <x:c r="N11" s="112" t="n">
        <x:f>N7/(B6*B7)</x:f>
        <x:v>0.8426666666666667</x:v>
      </x:c>
    </x:row>
    <x:row r="12">
      <x:c r="A12" s="49" t="str">
        <x:v>Television</x:v>
      </x:c>
      <x:c r="B12" s="96" t="n">
        <x:v>1</x:v>
      </x:c>
      <x:c r="C12" s="106" t="n">
        <x:v>100</x:v>
      </x:c>
      <x:c r="D12" s="106" t="n">
        <x:v>1</x:v>
      </x:c>
      <x:c r="E12" s="106" t="n">
        <x:v>4</x:v>
      </x:c>
      <x:c r="F12" s="106" t="str">
        <x:v>Yes</x:v>
      </x:c>
      <x:c r="G12" s="106" t="n">
        <x:f>B12*C12</x:f>
        <x:v>100</x:v>
      </x:c>
      <x:c r="H12" s="106" t="n">
        <x:f>B12*C12*D12</x:f>
        <x:v>100</x:v>
      </x:c>
      <x:c r="I12" s="106" t="n">
        <x:f>B12*C12*E12</x:f>
        <x:v>400</x:v>
      </x:c>
      <x:c r="J12" s="106" t="n">
        <x:v>4</x:v>
      </x:c>
      <x:c r="K12" s="112" t="n">
        <x:f>IF(F12="Yes",B12*C12*J12,0)</x:f>
        <x:v>400</x:v>
      </x:c>
      <x:c r="M12" s="51" t="str">
        <x:v>Panels at 550 W</x:v>
      </x:c>
      <x:c r="N12" s="113" t="n">
        <x:f>ROUNDUP(N11*1000/550,0)</x:f>
        <x:v>2</x:v>
      </x:c>
    </x:row>
    <x:row r="13">
      <x:c r="A13" s="49" t="str">
        <x:v>Laptop</x:v>
      </x:c>
      <x:c r="B13" s="96" t="n">
        <x:v>2</x:v>
      </x:c>
      <x:c r="C13" s="106" t="n">
        <x:v>65</x:v>
      </x:c>
      <x:c r="D13" s="106" t="n">
        <x:v>1</x:v>
      </x:c>
      <x:c r="E13" s="106" t="n">
        <x:v>6</x:v>
      </x:c>
      <x:c r="F13" s="106" t="str">
        <x:v>Yes</x:v>
      </x:c>
      <x:c r="G13" s="106" t="n">
        <x:f>B13*C13</x:f>
        <x:v>130</x:v>
      </x:c>
      <x:c r="H13" s="106" t="n">
        <x:f>B13*C13*D13</x:f>
        <x:v>130</x:v>
      </x:c>
      <x:c r="I13" s="106" t="n">
        <x:f>B13*C13*E13</x:f>
        <x:v>780</x:v>
      </x:c>
      <x:c r="J13" s="106" t="n">
        <x:v>4</x:v>
      </x:c>
      <x:c r="K13" s="112" t="n">
        <x:f>IF(F13="Yes",B13*C13*J13,0)</x:f>
        <x:v>520</x:v>
      </x:c>
    </x:row>
    <x:row r="14">
      <x:c r="A14" s="49" t="str">
        <x:v>Fridge</x:v>
      </x:c>
      <x:c r="B14" s="96" t="n">
        <x:v>1</x:v>
      </x:c>
      <x:c r="C14" s="106" t="n">
        <x:v>150</x:v>
      </x:c>
      <x:c r="D14" s="106" t="n">
        <x:v>3</x:v>
      </x:c>
      <x:c r="E14" s="106" t="n">
        <x:v>10</x:v>
      </x:c>
      <x:c r="F14" s="106" t="str">
        <x:v>Yes</x:v>
      </x:c>
      <x:c r="G14" s="106" t="n">
        <x:f>B14*C14</x:f>
        <x:v>150</x:v>
      </x:c>
      <x:c r="H14" s="106" t="n">
        <x:f>B14*C14*D14</x:f>
        <x:v>450</x:v>
      </x:c>
      <x:c r="I14" s="106" t="n">
        <x:f>B14*C14*E14</x:f>
        <x:v>1500</x:v>
      </x:c>
      <x:c r="J14" s="106" t="n">
        <x:v>6</x:v>
      </x:c>
      <x:c r="K14" s="112" t="n">
        <x:f>IF(F14="Yes",B14*C14*J14,0)</x:f>
        <x:v>900</x:v>
      </x:c>
    </x:row>
    <x:row r="15">
      <x:c r="A15" s="49" t="str">
        <x:v>Freezer</x:v>
      </x:c>
      <x:c r="B15" s="96" t="n">
        <x:v>0</x:v>
      </x:c>
      <x:c r="C15" s="106" t="n">
        <x:v>180</x:v>
      </x:c>
      <x:c r="D15" s="106" t="n">
        <x:v>3</x:v>
      </x:c>
      <x:c r="E15" s="106" t="n">
        <x:v>10</x:v>
      </x:c>
      <x:c r="F15" s="106" t="str">
        <x:v>No</x:v>
      </x:c>
      <x:c r="G15" s="106" t="n">
        <x:f>B15*C15</x:f>
        <x:v>0</x:v>
      </x:c>
      <x:c r="H15" s="106" t="n">
        <x:f>B15*C15*D15</x:f>
        <x:v>0</x:v>
      </x:c>
      <x:c r="I15" s="106" t="n">
        <x:f>B15*C15*E15</x:f>
        <x:v>0</x:v>
      </x:c>
      <x:c r="J15" s="106" t="n">
        <x:v>0</x:v>
      </x:c>
      <x:c r="K15" s="112" t="n">
        <x:f>IF(F15="Yes",B15*C15*J15,0)</x:f>
        <x:v>0</x:v>
      </x:c>
    </x:row>
    <x:row r="16">
      <x:c r="A16" s="49" t="str">
        <x:v>Water pump</x:v>
      </x:c>
      <x:c r="B16" s="96" t="n">
        <x:v>0</x:v>
      </x:c>
      <x:c r="C16" s="106" t="n">
        <x:v>750</x:v>
      </x:c>
      <x:c r="D16" s="106" t="n">
        <x:v>3</x:v>
      </x:c>
      <x:c r="E16" s="106" t="n">
        <x:v>1</x:v>
      </x:c>
      <x:c r="F16" s="106" t="str">
        <x:v>No</x:v>
      </x:c>
      <x:c r="G16" s="106" t="n">
        <x:f>B16*C16</x:f>
        <x:v>0</x:v>
      </x:c>
      <x:c r="H16" s="106" t="n">
        <x:f>B16*C16*D16</x:f>
        <x:v>0</x:v>
      </x:c>
      <x:c r="I16" s="106" t="n">
        <x:f>B16*C16*E16</x:f>
        <x:v>0</x:v>
      </x:c>
      <x:c r="J16" s="106" t="n">
        <x:v>0</x:v>
      </x:c>
      <x:c r="K16" s="112" t="n">
        <x:f>IF(F16="Yes",B16*C16*J16,0)</x:f>
        <x:v>0</x:v>
      </x:c>
    </x:row>
    <x:row r="17">
      <x:c r="A17" s="49" t="str">
        <x:v>Microwave</x:v>
      </x:c>
      <x:c r="B17" s="96" t="n">
        <x:v>0</x:v>
      </x:c>
      <x:c r="C17" s="106" t="n">
        <x:v>1200</x:v>
      </x:c>
      <x:c r="D17" s="106" t="n">
        <x:v>1</x:v>
      </x:c>
      <x:c r="E17" s="106" t="n">
        <x:v>0.3</x:v>
      </x:c>
      <x:c r="F17" s="106" t="str">
        <x:v>No</x:v>
      </x:c>
      <x:c r="G17" s="106" t="n">
        <x:f>B17*C17</x:f>
        <x:v>0</x:v>
      </x:c>
      <x:c r="H17" s="106" t="n">
        <x:f>B17*C17*D17</x:f>
        <x:v>0</x:v>
      </x:c>
      <x:c r="I17" s="106" t="n">
        <x:f>B17*C17*E17</x:f>
        <x:v>0</x:v>
      </x:c>
      <x:c r="J17" s="106" t="n">
        <x:v>0</x:v>
      </x:c>
      <x:c r="K17" s="112" t="n">
        <x:f>IF(F17="Yes",B17*C17*J17,0)</x:f>
        <x:v>0</x:v>
      </x:c>
    </x:row>
    <x:row r="18">
      <x:c r="A18" s="49" t="str">
        <x:v>Kettle</x:v>
      </x:c>
      <x:c r="B18" s="96" t="n">
        <x:v>0</x:v>
      </x:c>
      <x:c r="C18" s="106" t="n">
        <x:v>2000</x:v>
      </x:c>
      <x:c r="D18" s="106" t="n">
        <x:v>1</x:v>
      </x:c>
      <x:c r="E18" s="106" t="n">
        <x:v>0.2</x:v>
      </x:c>
      <x:c r="F18" s="106" t="str">
        <x:v>No</x:v>
      </x:c>
      <x:c r="G18" s="106" t="n">
        <x:f>B18*C18</x:f>
        <x:v>0</x:v>
      </x:c>
      <x:c r="H18" s="106" t="n">
        <x:f>B18*C18*D18</x:f>
        <x:v>0</x:v>
      </x:c>
      <x:c r="I18" s="106" t="n">
        <x:f>B18*C18*E18</x:f>
        <x:v>0</x:v>
      </x:c>
      <x:c r="J18" s="106" t="n">
        <x:v>0</x:v>
      </x:c>
      <x:c r="K18" s="112" t="n">
        <x:f>IF(F18="Yes",B18*C18*J18,0)</x:f>
        <x:v>0</x:v>
      </x:c>
    </x:row>
    <x:row r="19">
      <x:c r="A19" s="49" t="str">
        <x:v>Iron box</x:v>
      </x:c>
      <x:c r="B19" s="96" t="n">
        <x:v>0</x:v>
      </x:c>
      <x:c r="C19" s="106" t="n">
        <x:v>1200</x:v>
      </x:c>
      <x:c r="D19" s="106" t="n">
        <x:v>1</x:v>
      </x:c>
      <x:c r="E19" s="106" t="n">
        <x:v>0.5</x:v>
      </x:c>
      <x:c r="F19" s="106" t="str">
        <x:v>No</x:v>
      </x:c>
      <x:c r="G19" s="106" t="n">
        <x:f>B19*C19</x:f>
        <x:v>0</x:v>
      </x:c>
      <x:c r="H19" s="106" t="n">
        <x:f>B19*C19*D19</x:f>
        <x:v>0</x:v>
      </x:c>
      <x:c r="I19" s="106" t="n">
        <x:f>B19*C19*E19</x:f>
        <x:v>0</x:v>
      </x:c>
      <x:c r="J19" s="106" t="n">
        <x:v>0</x:v>
      </x:c>
      <x:c r="K19" s="112" t="n">
        <x:f>IF(F19="Yes",B19*C19*J19,0)</x:f>
        <x:v>0</x:v>
      </x:c>
    </x:row>
    <x:row r="20">
      <x:c r="A20" s="49" t="str"/>
      <x:c r="B20" s="96" t="n">
        <x:v>0</x:v>
      </x:c>
      <x:c r="C20" s="106" t="n">
        <x:v>0</x:v>
      </x:c>
      <x:c r="D20" s="106" t="n">
        <x:v>1</x:v>
      </x:c>
      <x:c r="E20" s="106" t="n">
        <x:v>0</x:v>
      </x:c>
      <x:c r="F20" s="106" t="str">
        <x:v>No</x:v>
      </x:c>
      <x:c r="G20" s="106" t="n">
        <x:f>B20*C20</x:f>
        <x:v>0</x:v>
      </x:c>
      <x:c r="H20" s="106" t="n">
        <x:f>B20*C20*D20</x:f>
        <x:v>0</x:v>
      </x:c>
      <x:c r="I20" s="106" t="n">
        <x:f>B20*C20*E20</x:f>
        <x:v>0</x:v>
      </x:c>
      <x:c r="J20" s="106" t="n">
        <x:v>0</x:v>
      </x:c>
      <x:c r="K20" s="112" t="n">
        <x:f>IF(F20="Yes",B20*C20*J20,0)</x:f>
        <x:v>0</x:v>
      </x:c>
    </x:row>
    <x:row r="21">
      <x:c r="A21" s="49" t="str"/>
      <x:c r="B21" s="96" t="n">
        <x:v>0</x:v>
      </x:c>
      <x:c r="C21" s="106" t="n">
        <x:v>0</x:v>
      </x:c>
      <x:c r="D21" s="106" t="n">
        <x:v>1</x:v>
      </x:c>
      <x:c r="E21" s="106" t="n">
        <x:v>0</x:v>
      </x:c>
      <x:c r="F21" s="106" t="str">
        <x:v>No</x:v>
      </x:c>
      <x:c r="G21" s="106" t="n">
        <x:f>B21*C21</x:f>
        <x:v>0</x:v>
      </x:c>
      <x:c r="H21" s="106" t="n">
        <x:f>B21*C21*D21</x:f>
        <x:v>0</x:v>
      </x:c>
      <x:c r="I21" s="106" t="n">
        <x:f>B21*C21*E21</x:f>
        <x:v>0</x:v>
      </x:c>
      <x:c r="J21" s="106" t="n">
        <x:v>0</x:v>
      </x:c>
      <x:c r="K21" s="112" t="n">
        <x:f>IF(F21="Yes",B21*C21*J21,0)</x:f>
        <x:v>0</x:v>
      </x:c>
    </x:row>
    <x:row r="22">
      <x:c r="A22" s="49" t="str"/>
      <x:c r="B22" s="96" t="n">
        <x:v>0</x:v>
      </x:c>
      <x:c r="C22" s="106" t="n">
        <x:v>0</x:v>
      </x:c>
      <x:c r="D22" s="106" t="n">
        <x:v>1</x:v>
      </x:c>
      <x:c r="E22" s="106" t="n">
        <x:v>0</x:v>
      </x:c>
      <x:c r="F22" s="106" t="str">
        <x:v>No</x:v>
      </x:c>
      <x:c r="G22" s="106" t="n">
        <x:f>B22*C22</x:f>
        <x:v>0</x:v>
      </x:c>
      <x:c r="H22" s="106" t="n">
        <x:f>B22*C22*D22</x:f>
        <x:v>0</x:v>
      </x:c>
      <x:c r="I22" s="106" t="n">
        <x:f>B22*C22*E22</x:f>
        <x:v>0</x:v>
      </x:c>
      <x:c r="J22" s="106" t="n">
        <x:v>0</x:v>
      </x:c>
      <x:c r="K22" s="112" t="n">
        <x:f>IF(F22="Yes",B22*C22*J22,0)</x:f>
        <x:v>0</x:v>
      </x:c>
    </x:row>
    <x:row r="23">
      <x:c r="A23" s="49" t="str"/>
      <x:c r="B23" s="96" t="n">
        <x:v>0</x:v>
      </x:c>
      <x:c r="C23" s="106" t="n">
        <x:v>0</x:v>
      </x:c>
      <x:c r="D23" s="106" t="n">
        <x:v>1</x:v>
      </x:c>
      <x:c r="E23" s="106" t="n">
        <x:v>0</x:v>
      </x:c>
      <x:c r="F23" s="106" t="str">
        <x:v>No</x:v>
      </x:c>
      <x:c r="G23" s="106" t="n">
        <x:f>B23*C23</x:f>
        <x:v>0</x:v>
      </x:c>
      <x:c r="H23" s="106" t="n">
        <x:f>B23*C23*D23</x:f>
        <x:v>0</x:v>
      </x:c>
      <x:c r="I23" s="106" t="n">
        <x:f>B23*C23*E23</x:f>
        <x:v>0</x:v>
      </x:c>
      <x:c r="J23" s="106" t="n">
        <x:v>0</x:v>
      </x:c>
      <x:c r="K23" s="112" t="n">
        <x:f>IF(F23="Yes",B23*C23*J23,0)</x:f>
        <x:v>0</x:v>
      </x:c>
    </x:row>
    <x:row r="24">
      <x:c r="A24" s="49" t="str"/>
      <x:c r="B24" s="96" t="n">
        <x:v>0</x:v>
      </x:c>
      <x:c r="C24" s="106" t="n">
        <x:v>0</x:v>
      </x:c>
      <x:c r="D24" s="106" t="n">
        <x:v>1</x:v>
      </x:c>
      <x:c r="E24" s="106" t="n">
        <x:v>0</x:v>
      </x:c>
      <x:c r="F24" s="106" t="str">
        <x:v>No</x:v>
      </x:c>
      <x:c r="G24" s="106" t="n">
        <x:f>B24*C24</x:f>
        <x:v>0</x:v>
      </x:c>
      <x:c r="H24" s="106" t="n">
        <x:f>B24*C24*D24</x:f>
        <x:v>0</x:v>
      </x:c>
      <x:c r="I24" s="106" t="n">
        <x:f>B24*C24*E24</x:f>
        <x:v>0</x:v>
      </x:c>
      <x:c r="J24" s="106" t="n">
        <x:v>0</x:v>
      </x:c>
      <x:c r="K24" s="112" t="n">
        <x:f>IF(F24="Yes",B24*C24*J24,0)</x:f>
        <x:v>0</x:v>
      </x:c>
    </x:row>
    <x:row r="25">
      <x:c r="A25" s="49" t="str"/>
      <x:c r="B25" s="96" t="n">
        <x:v>0</x:v>
      </x:c>
      <x:c r="C25" s="106" t="n">
        <x:v>0</x:v>
      </x:c>
      <x:c r="D25" s="106" t="n">
        <x:v>1</x:v>
      </x:c>
      <x:c r="E25" s="106" t="n">
        <x:v>0</x:v>
      </x:c>
      <x:c r="F25" s="106" t="str">
        <x:v>No</x:v>
      </x:c>
      <x:c r="G25" s="106" t="n">
        <x:f>B25*C25</x:f>
        <x:v>0</x:v>
      </x:c>
      <x:c r="H25" s="106" t="n">
        <x:f>B25*C25*D25</x:f>
        <x:v>0</x:v>
      </x:c>
      <x:c r="I25" s="106" t="n">
        <x:f>B25*C25*E25</x:f>
        <x:v>0</x:v>
      </x:c>
      <x:c r="J25" s="106" t="n">
        <x:v>0</x:v>
      </x:c>
      <x:c r="K25" s="112" t="n">
        <x:f>IF(F25="Yes",B25*C25*J25,0)</x:f>
        <x:v>0</x:v>
      </x:c>
    </x:row>
    <x:row r="26">
      <x:c r="A26" s="49" t="str"/>
      <x:c r="B26" s="96" t="n">
        <x:v>0</x:v>
      </x:c>
      <x:c r="C26" s="106" t="n">
        <x:v>0</x:v>
      </x:c>
      <x:c r="D26" s="106" t="n">
        <x:v>1</x:v>
      </x:c>
      <x:c r="E26" s="106" t="n">
        <x:v>0</x:v>
      </x:c>
      <x:c r="F26" s="106" t="str">
        <x:v>No</x:v>
      </x:c>
      <x:c r="G26" s="106" t="n">
        <x:f>B26*C26</x:f>
        <x:v>0</x:v>
      </x:c>
      <x:c r="H26" s="106" t="n">
        <x:f>B26*C26*D26</x:f>
        <x:v>0</x:v>
      </x:c>
      <x:c r="I26" s="106" t="n">
        <x:f>B26*C26*E26</x:f>
        <x:v>0</x:v>
      </x:c>
      <x:c r="J26" s="106" t="n">
        <x:v>0</x:v>
      </x:c>
      <x:c r="K26" s="112" t="n">
        <x:f>IF(F26="Yes",B26*C26*J26,0)</x:f>
        <x:v>0</x:v>
      </x:c>
    </x:row>
    <x:row r="27">
      <x:c r="A27" s="49" t="str"/>
      <x:c r="B27" s="96" t="n">
        <x:v>0</x:v>
      </x:c>
      <x:c r="C27" s="106" t="n">
        <x:v>0</x:v>
      </x:c>
      <x:c r="D27" s="106" t="n">
        <x:v>1</x:v>
      </x:c>
      <x:c r="E27" s="106" t="n">
        <x:v>0</x:v>
      </x:c>
      <x:c r="F27" s="106" t="str">
        <x:v>No</x:v>
      </x:c>
      <x:c r="G27" s="106" t="n">
        <x:f>B27*C27</x:f>
        <x:v>0</x:v>
      </x:c>
      <x:c r="H27" s="106" t="n">
        <x:f>B27*C27*D27</x:f>
        <x:v>0</x:v>
      </x:c>
      <x:c r="I27" s="106" t="n">
        <x:f>B27*C27*E27</x:f>
        <x:v>0</x:v>
      </x:c>
      <x:c r="J27" s="106" t="n">
        <x:v>0</x:v>
      </x:c>
      <x:c r="K27" s="112" t="n">
        <x:f>IF(F27="Yes",B27*C27*J27,0)</x:f>
        <x:v>0</x:v>
      </x:c>
    </x:row>
    <x:row r="28">
      <x:c r="A28" s="49" t="str"/>
      <x:c r="B28" s="96" t="n">
        <x:v>0</x:v>
      </x:c>
      <x:c r="C28" s="106" t="n">
        <x:v>0</x:v>
      </x:c>
      <x:c r="D28" s="106" t="n">
        <x:v>1</x:v>
      </x:c>
      <x:c r="E28" s="106" t="n">
        <x:v>0</x:v>
      </x:c>
      <x:c r="F28" s="106" t="str">
        <x:v>No</x:v>
      </x:c>
      <x:c r="G28" s="106" t="n">
        <x:f>B28*C28</x:f>
        <x:v>0</x:v>
      </x:c>
      <x:c r="H28" s="106" t="n">
        <x:f>B28*C28*D28</x:f>
        <x:v>0</x:v>
      </x:c>
      <x:c r="I28" s="106" t="n">
        <x:f>B28*C28*E28</x:f>
        <x:v>0</x:v>
      </x:c>
      <x:c r="J28" s="106" t="n">
        <x:v>0</x:v>
      </x:c>
      <x:c r="K28" s="112" t="n">
        <x:f>IF(F28="Yes",B28*C28*J28,0)</x:f>
        <x:v>0</x:v>
      </x:c>
    </x:row>
    <x:row r="29">
      <x:c r="A29" s="49" t="str"/>
      <x:c r="B29" s="96" t="n">
        <x:v>0</x:v>
      </x:c>
      <x:c r="C29" s="106" t="n">
        <x:v>0</x:v>
      </x:c>
      <x:c r="D29" s="106" t="n">
        <x:v>1</x:v>
      </x:c>
      <x:c r="E29" s="106" t="n">
        <x:v>0</x:v>
      </x:c>
      <x:c r="F29" s="106" t="str">
        <x:v>No</x:v>
      </x:c>
      <x:c r="G29" s="106" t="n">
        <x:f>B29*C29</x:f>
        <x:v>0</x:v>
      </x:c>
      <x:c r="H29" s="106" t="n">
        <x:f>B29*C29*D29</x:f>
        <x:v>0</x:v>
      </x:c>
      <x:c r="I29" s="106" t="n">
        <x:f>B29*C29*E29</x:f>
        <x:v>0</x:v>
      </x:c>
      <x:c r="J29" s="106" t="n">
        <x:v>0</x:v>
      </x:c>
      <x:c r="K29" s="112" t="n">
        <x:f>IF(F29="Yes",B29*C29*J29,0)</x:f>
        <x:v>0</x:v>
      </x:c>
    </x:row>
    <x:row r="30">
      <x:c r="A30" s="49" t="str"/>
      <x:c r="B30" s="96" t="n">
        <x:v>0</x:v>
      </x:c>
      <x:c r="C30" s="106" t="n">
        <x:v>0</x:v>
      </x:c>
      <x:c r="D30" s="106" t="n">
        <x:v>1</x:v>
      </x:c>
      <x:c r="E30" s="106" t="n">
        <x:v>0</x:v>
      </x:c>
      <x:c r="F30" s="106" t="str">
        <x:v>No</x:v>
      </x:c>
      <x:c r="G30" s="106" t="n">
        <x:f>B30*C30</x:f>
        <x:v>0</x:v>
      </x:c>
      <x:c r="H30" s="106" t="n">
        <x:f>B30*C30*D30</x:f>
        <x:v>0</x:v>
      </x:c>
      <x:c r="I30" s="106" t="n">
        <x:f>B30*C30*E30</x:f>
        <x:v>0</x:v>
      </x:c>
      <x:c r="J30" s="106" t="n">
        <x:v>0</x:v>
      </x:c>
      <x:c r="K30" s="112" t="n">
        <x:f>IF(F30="Yes",B30*C30*J30,0)</x:f>
        <x:v>0</x:v>
      </x:c>
    </x:row>
    <x:row r="31">
      <x:c r="A31" s="49" t="str"/>
      <x:c r="B31" s="96" t="n">
        <x:v>0</x:v>
      </x:c>
      <x:c r="C31" s="106" t="n">
        <x:v>0</x:v>
      </x:c>
      <x:c r="D31" s="106" t="n">
        <x:v>1</x:v>
      </x:c>
      <x:c r="E31" s="106" t="n">
        <x:v>0</x:v>
      </x:c>
      <x:c r="F31" s="106" t="str">
        <x:v>No</x:v>
      </x:c>
      <x:c r="G31" s="106" t="n">
        <x:f>B31*C31</x:f>
        <x:v>0</x:v>
      </x:c>
      <x:c r="H31" s="106" t="n">
        <x:f>B31*C31*D31</x:f>
        <x:v>0</x:v>
      </x:c>
      <x:c r="I31" s="106" t="n">
        <x:f>B31*C31*E31</x:f>
        <x:v>0</x:v>
      </x:c>
      <x:c r="J31" s="106" t="n">
        <x:v>0</x:v>
      </x:c>
      <x:c r="K31" s="112" t="n">
        <x:f>IF(F31="Yes",B31*C31*J31,0)</x:f>
        <x:v>0</x:v>
      </x:c>
    </x:row>
    <x:row r="32">
      <x:c r="A32" s="49" t="str"/>
      <x:c r="B32" s="96" t="n">
        <x:v>0</x:v>
      </x:c>
      <x:c r="C32" s="106" t="n">
        <x:v>0</x:v>
      </x:c>
      <x:c r="D32" s="106" t="n">
        <x:v>1</x:v>
      </x:c>
      <x:c r="E32" s="106" t="n">
        <x:v>0</x:v>
      </x:c>
      <x:c r="F32" s="106" t="str">
        <x:v>No</x:v>
      </x:c>
      <x:c r="G32" s="106" t="n">
        <x:f>B32*C32</x:f>
        <x:v>0</x:v>
      </x:c>
      <x:c r="H32" s="106" t="n">
        <x:f>B32*C32*D32</x:f>
        <x:v>0</x:v>
      </x:c>
      <x:c r="I32" s="106" t="n">
        <x:f>B32*C32*E32</x:f>
        <x:v>0</x:v>
      </x:c>
      <x:c r="J32" s="106" t="n">
        <x:v>0</x:v>
      </x:c>
      <x:c r="K32" s="112" t="n">
        <x:f>IF(F32="Yes",B32*C32*J32,0)</x:f>
        <x:v>0</x:v>
      </x:c>
    </x:row>
    <x:row r="33">
      <x:c r="A33" s="49" t="str"/>
      <x:c r="B33" s="96" t="n">
        <x:v>0</x:v>
      </x:c>
      <x:c r="C33" s="106" t="n">
        <x:v>0</x:v>
      </x:c>
      <x:c r="D33" s="106" t="n">
        <x:v>1</x:v>
      </x:c>
      <x:c r="E33" s="106" t="n">
        <x:v>0</x:v>
      </x:c>
      <x:c r="F33" s="106" t="str">
        <x:v>No</x:v>
      </x:c>
      <x:c r="G33" s="106" t="n">
        <x:f>B33*C33</x:f>
        <x:v>0</x:v>
      </x:c>
      <x:c r="H33" s="106" t="n">
        <x:f>B33*C33*D33</x:f>
        <x:v>0</x:v>
      </x:c>
      <x:c r="I33" s="106" t="n">
        <x:f>B33*C33*E33</x:f>
        <x:v>0</x:v>
      </x:c>
      <x:c r="J33" s="106" t="n">
        <x:v>0</x:v>
      </x:c>
      <x:c r="K33" s="112" t="n">
        <x:f>IF(F33="Yes",B33*C33*J33,0)</x:f>
        <x:v>0</x:v>
      </x:c>
    </x:row>
    <x:row r="34">
      <x:c r="A34" s="49" t="str"/>
      <x:c r="B34" s="96" t="n">
        <x:v>0</x:v>
      </x:c>
      <x:c r="C34" s="106" t="n">
        <x:v>0</x:v>
      </x:c>
      <x:c r="D34" s="106" t="n">
        <x:v>1</x:v>
      </x:c>
      <x:c r="E34" s="106" t="n">
        <x:v>0</x:v>
      </x:c>
      <x:c r="F34" s="106" t="str">
        <x:v>No</x:v>
      </x:c>
      <x:c r="G34" s="106" t="n">
        <x:f>B34*C34</x:f>
        <x:v>0</x:v>
      </x:c>
      <x:c r="H34" s="106" t="n">
        <x:f>B34*C34*D34</x:f>
        <x:v>0</x:v>
      </x:c>
      <x:c r="I34" s="106" t="n">
        <x:f>B34*C34*E34</x:f>
        <x:v>0</x:v>
      </x:c>
      <x:c r="J34" s="106" t="n">
        <x:v>0</x:v>
      </x:c>
      <x:c r="K34" s="112" t="n">
        <x:f>IF(F34="Yes",B34*C34*J34,0)</x:f>
        <x:v>0</x:v>
      </x:c>
    </x:row>
    <x:row r="35">
      <x:c r="A35" s="49" t="str"/>
      <x:c r="B35" s="96" t="n">
        <x:v>0</x:v>
      </x:c>
      <x:c r="C35" s="106" t="n">
        <x:v>0</x:v>
      </x:c>
      <x:c r="D35" s="106" t="n">
        <x:v>1</x:v>
      </x:c>
      <x:c r="E35" s="106" t="n">
        <x:v>0</x:v>
      </x:c>
      <x:c r="F35" s="106" t="str">
        <x:v>No</x:v>
      </x:c>
      <x:c r="G35" s="106" t="n">
        <x:f>B35*C35</x:f>
        <x:v>0</x:v>
      </x:c>
      <x:c r="H35" s="106" t="n">
        <x:f>B35*C35*D35</x:f>
        <x:v>0</x:v>
      </x:c>
      <x:c r="I35" s="106" t="n">
        <x:f>B35*C35*E35</x:f>
        <x:v>0</x:v>
      </x:c>
      <x:c r="J35" s="106" t="n">
        <x:v>0</x:v>
      </x:c>
      <x:c r="K35" s="112" t="n">
        <x:f>IF(F35="Yes",B35*C35*J35,0)</x:f>
        <x:v>0</x:v>
      </x:c>
    </x:row>
    <x:row r="36">
      <x:c r="A36" s="49" t="str"/>
      <x:c r="B36" s="96" t="n">
        <x:v>0</x:v>
      </x:c>
      <x:c r="C36" s="106" t="n">
        <x:v>0</x:v>
      </x:c>
      <x:c r="D36" s="106" t="n">
        <x:v>1</x:v>
      </x:c>
      <x:c r="E36" s="106" t="n">
        <x:v>0</x:v>
      </x:c>
      <x:c r="F36" s="106" t="str">
        <x:v>No</x:v>
      </x:c>
      <x:c r="G36" s="106" t="n">
        <x:f>B36*C36</x:f>
        <x:v>0</x:v>
      </x:c>
      <x:c r="H36" s="106" t="n">
        <x:f>B36*C36*D36</x:f>
        <x:v>0</x:v>
      </x:c>
      <x:c r="I36" s="106" t="n">
        <x:f>B36*C36*E36</x:f>
        <x:v>0</x:v>
      </x:c>
      <x:c r="J36" s="106" t="n">
        <x:v>0</x:v>
      </x:c>
      <x:c r="K36" s="112" t="n">
        <x:f>IF(F36="Yes",B36*C36*J36,0)</x:f>
        <x:v>0</x:v>
      </x:c>
    </x:row>
    <x:row r="37">
      <x:c r="A37" s="49" t="str"/>
      <x:c r="B37" s="96" t="n">
        <x:v>0</x:v>
      </x:c>
      <x:c r="C37" s="106" t="n">
        <x:v>0</x:v>
      </x:c>
      <x:c r="D37" s="106" t="n">
        <x:v>1</x:v>
      </x:c>
      <x:c r="E37" s="106" t="n">
        <x:v>0</x:v>
      </x:c>
      <x:c r="F37" s="106" t="str">
        <x:v>No</x:v>
      </x:c>
      <x:c r="G37" s="106" t="n">
        <x:f>B37*C37</x:f>
        <x:v>0</x:v>
      </x:c>
      <x:c r="H37" s="106" t="n">
        <x:f>B37*C37*D37</x:f>
        <x:v>0</x:v>
      </x:c>
      <x:c r="I37" s="106" t="n">
        <x:f>B37*C37*E37</x:f>
        <x:v>0</x:v>
      </x:c>
      <x:c r="J37" s="106" t="n">
        <x:v>0</x:v>
      </x:c>
      <x:c r="K37" s="112" t="n">
        <x:f>IF(F37="Yes",B37*C37*J37,0)</x:f>
        <x:v>0</x:v>
      </x:c>
    </x:row>
    <x:row r="38">
      <x:c r="A38" s="49" t="str"/>
      <x:c r="B38" s="96" t="n">
        <x:v>0</x:v>
      </x:c>
      <x:c r="C38" s="106" t="n">
        <x:v>0</x:v>
      </x:c>
      <x:c r="D38" s="106" t="n">
        <x:v>1</x:v>
      </x:c>
      <x:c r="E38" s="106" t="n">
        <x:v>0</x:v>
      </x:c>
      <x:c r="F38" s="106" t="str">
        <x:v>No</x:v>
      </x:c>
      <x:c r="G38" s="106" t="n">
        <x:f>B38*C38</x:f>
        <x:v>0</x:v>
      </x:c>
      <x:c r="H38" s="106" t="n">
        <x:f>B38*C38*D38</x:f>
        <x:v>0</x:v>
      </x:c>
      <x:c r="I38" s="106" t="n">
        <x:f>B38*C38*E38</x:f>
        <x:v>0</x:v>
      </x:c>
      <x:c r="J38" s="106" t="n">
        <x:v>0</x:v>
      </x:c>
      <x:c r="K38" s="112" t="n">
        <x:f>IF(F38="Yes",B38*C38*J38,0)</x:f>
        <x:v>0</x:v>
      </x:c>
    </x:row>
    <x:row r="39">
      <x:c r="A39" s="51" t="str"/>
      <x:c r="B39" s="97" t="n">
        <x:v>0</x:v>
      </x:c>
      <x:c r="C39" s="107" t="n">
        <x:v>0</x:v>
      </x:c>
      <x:c r="D39" s="107" t="n">
        <x:v>1</x:v>
      </x:c>
      <x:c r="E39" s="107" t="n">
        <x:v>0</x:v>
      </x:c>
      <x:c r="F39" s="107" t="str">
        <x:v>No</x:v>
      </x:c>
      <x:c r="G39" s="107" t="n">
        <x:f>B39*C39</x:f>
        <x:v>0</x:v>
      </x:c>
      <x:c r="H39" s="107" t="n">
        <x:f>B39*C39*D39</x:f>
        <x:v>0</x:v>
      </x:c>
      <x:c r="I39" s="107" t="n">
        <x:f>B39*C39*E39</x:f>
        <x:v>0</x:v>
      </x:c>
      <x:c r="J39" s="107" t="n">
        <x:v>0</x:v>
      </x:c>
      <x:c r="K39" s="113" t="n">
        <x:f>IF(F39="Yes",B39*C39*J39,0)</x:f>
        <x:v>0</x:v>
      </x:c>
    </x:row>
  </x:sheetData>
  <x:mergeCells>
    <x:mergeCell ref="A1:N1"/>
  </x:mergeCells>
  <x:conditionalFormatting sqref="N4:N12">
    <x:cfRule type="dataBar" priority="1">
      <x:dataBar>
        <x:cfvo type="min"/>
        <x:cfvo type="max"/>
        <x:color rgb="FFFF8F29"/>
      </x:dataBar>
      <x:extLst>
        <x:ext xmlns:x14="http://schemas.microsoft.com/office/spreadsheetml/2009/9/main" uri="{B025F937-C7B1-47D3-B67F-A62EFF666E3E}">
          <x14:id>{85DF4CE6-0877-4E74-C2CD-FE5556DDCBDD}</x14:id>
        </x:ext>
      </x:extLst>
    </x:cfRule>
  </x:conditionalFormatting>
  <x:dataValidations count="3">
    <x:dataValidation type="list" sqref="B4">
      <x:formula1>"LiFePO4,Lead-acid"</x:formula1>
    </x:dataValidation>
    <x:dataValidation type="list" sqref="B5">
      <x:formula1>"12,24,48"</x:formula1>
    </x:dataValidation>
    <x:dataValidation type="list" sqref="F10:F39">
      <x:formula1>"Yes,No"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85DF4CE6-0877-4E74-C2CD-FE5556DDCBDD}">
            <x14:dataBar gradient="1">
              <x14:cfvo type="min"/>
              <x14:cfvo type="max"/>
              <x14:fillColor rgb="FFFF8F29"/>
            </x14:dataBar>
          </x14:cfRule>
          <xm:sqref>N4:N12</xm:sqref>
        </x14:conditionalFormatting>
      </x14:conditionalFormattings>
    </x:ext>
  </x:extLst>
</x:worksheet>
</file>